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<sst xmlns="http://schemas.openxmlformats.org/spreadsheetml/2006/main" count="61" uniqueCount="29">
  <si>
    <t>Показатели</t>
  </si>
  <si>
    <t>Всего</t>
  </si>
  <si>
    <t>ВН</t>
  </si>
  <si>
    <t>СН1</t>
  </si>
  <si>
    <t>СН2</t>
  </si>
  <si>
    <t>НН</t>
  </si>
  <si>
    <t xml:space="preserve">Поступление эл.энергии в сеть , ВСЕГО </t>
  </si>
  <si>
    <t>млн.кВтч</t>
  </si>
  <si>
    <t>1.1</t>
  </si>
  <si>
    <t>из смежной сети, всего</t>
  </si>
  <si>
    <t xml:space="preserve">    в том числе из сети</t>
  </si>
  <si>
    <t>1.2</t>
  </si>
  <si>
    <t xml:space="preserve">от электростанций ПЭ </t>
  </si>
  <si>
    <t>1.3</t>
  </si>
  <si>
    <t>от других поставщиков (в т.ч. с оптового рынка)</t>
  </si>
  <si>
    <t>1.4</t>
  </si>
  <si>
    <t xml:space="preserve">поступление эл. энергии от других организаций </t>
  </si>
  <si>
    <t>2</t>
  </si>
  <si>
    <t xml:space="preserve">Потери электроэнергии в сети </t>
  </si>
  <si>
    <t>то же в % (п.1.1/п.1.3)</t>
  </si>
  <si>
    <t>%</t>
  </si>
  <si>
    <t>3</t>
  </si>
  <si>
    <t>Отпуск из сети потребителям и территориальным сетевым организация</t>
  </si>
  <si>
    <t>Сведения об  отпуске электроэнергии в сеть, отпуске из сети и потерям (баланс электроэнергии) филиала ОАО "МРСК Юга" - "Волгоградэнерго" за 2010 -2014 г.</t>
  </si>
  <si>
    <t>2010 г. (факт)</t>
  </si>
  <si>
    <t>2011 г. (факт)</t>
  </si>
  <si>
    <t>2012 г. (факт)</t>
  </si>
  <si>
    <t>2013 г. (факт)</t>
  </si>
  <si>
    <t>2014 г. (план)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</si>
</sst>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999699980020523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4" fontId="5" fillId="28" borderId="7" applyBorder="0">
      <alignment horizontal="right"/>
      <protection/>
    </xf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33" borderId="0" applyFont="0" applyBorder="0">
      <alignment horizontal="right"/>
      <protection/>
    </xf>
    <xf numFmtId="0" fontId="41" fillId="34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3" fillId="0" borderId="12" xfId="48" applyFont="1" applyFill="1" applyBorder="1">
      <alignment horizontal="center" vertical="center" wrapText="1"/>
      <protection/>
    </xf>
    <xf numFmtId="0" fontId="3" fillId="0" borderId="7" xfId="48" applyFont="1" applyFill="1" applyBorder="1">
      <alignment horizontal="center" vertical="center" wrapText="1"/>
      <protection/>
    </xf>
    <xf numFmtId="0" fontId="3" fillId="0" borderId="13" xfId="48" applyFont="1" applyFill="1" applyBorder="1">
      <alignment horizontal="center" vertical="center" wrapText="1"/>
      <protection/>
    </xf>
    <xf numFmtId="164" fontId="3" fillId="0" borderId="12" xfId="48" applyNumberFormat="1" applyFont="1" applyFill="1" applyBorder="1">
      <alignment horizontal="center" vertical="center" wrapText="1"/>
      <protection/>
    </xf>
    <xf numFmtId="164" fontId="3" fillId="0" borderId="7" xfId="48" applyNumberFormat="1" applyFont="1" applyFill="1" applyBorder="1">
      <alignment horizontal="center" vertical="center" wrapText="1"/>
      <protection/>
    </xf>
    <xf numFmtId="164" fontId="3" fillId="0" borderId="13" xfId="48" applyNumberFormat="1" applyFont="1" applyFill="1" applyBorder="1">
      <alignment horizontal="center" vertical="center" wrapText="1"/>
      <protection/>
    </xf>
    <xf numFmtId="0" fontId="3" fillId="0" borderId="14" xfId="48" applyFont="1" applyFill="1" applyBorder="1">
      <alignment horizontal="center" vertical="center" wrapText="1"/>
      <protection/>
    </xf>
    <xf numFmtId="0" fontId="3" fillId="0" borderId="15" xfId="48" applyFont="1" applyFill="1" applyBorder="1" applyAlignment="1">
      <alignment horizontal="center" vertical="center" wrapText="1"/>
      <protection/>
    </xf>
    <xf numFmtId="0" fontId="3" fillId="0" borderId="16" xfId="48" applyFont="1" applyFill="1" applyBorder="1" applyAlignment="1">
      <alignment horizontal="center" vertical="center" wrapText="1"/>
      <protection/>
    </xf>
    <xf numFmtId="0" fontId="3" fillId="0" borderId="15" xfId="48" applyFont="1" applyFill="1" applyBorder="1">
      <alignment horizontal="center" vertical="center" wrapText="1"/>
      <protection/>
    </xf>
    <xf numFmtId="0" fontId="3" fillId="35" borderId="17" xfId="0" applyFont="1" applyFill="1" applyBorder="1" applyAlignment="1">
      <alignment wrapText="1"/>
    </xf>
    <xf numFmtId="0" fontId="4" fillId="35" borderId="18" xfId="0" applyFont="1" applyFill="1" applyBorder="1" applyAlignment="1">
      <alignment wrapText="1"/>
    </xf>
    <xf numFmtId="0" fontId="4" fillId="36" borderId="7" xfId="0" applyFont="1" applyFill="1" applyBorder="1" applyAlignment="1">
      <alignment wrapText="1"/>
    </xf>
    <xf numFmtId="0" fontId="4" fillId="36" borderId="19" xfId="0" applyFont="1" applyFill="1" applyBorder="1" applyAlignment="1">
      <alignment wrapText="1"/>
    </xf>
    <xf numFmtId="4" fontId="6" fillId="36" borderId="7" xfId="49" applyFont="1" applyFill="1" applyBorder="1" applyAlignment="1" applyProtection="1">
      <alignment horizontal="right"/>
      <protection locked="0"/>
    </xf>
    <xf numFmtId="165" fontId="6" fillId="0" borderId="7" xfId="49" applyNumberFormat="1" applyFont="1" applyFill="1" applyBorder="1" applyAlignment="1" applyProtection="1">
      <alignment horizontal="right"/>
      <protection locked="0"/>
    </xf>
    <xf numFmtId="165" fontId="6" fillId="0" borderId="13" xfId="49" applyNumberFormat="1" applyFont="1" applyFill="1" applyBorder="1" applyAlignment="1" applyProtection="1">
      <alignment horizontal="right"/>
      <protection locked="0"/>
    </xf>
    <xf numFmtId="165" fontId="6" fillId="36" borderId="7" xfId="49" applyNumberFormat="1" applyFont="1" applyFill="1" applyBorder="1" applyAlignment="1" applyProtection="1">
      <alignment horizontal="right"/>
      <protection locked="0"/>
    </xf>
    <xf numFmtId="165" fontId="7" fillId="36" borderId="7" xfId="49" applyNumberFormat="1" applyFont="1" applyFill="1" applyBorder="1" applyAlignment="1" applyProtection="1">
      <alignment horizontal="right"/>
      <protection locked="0"/>
    </xf>
    <xf numFmtId="165" fontId="6" fillId="36" borderId="13" xfId="49" applyNumberFormat="1" applyFont="1" applyFill="1" applyBorder="1" applyAlignment="1" applyProtection="1">
      <alignment horizontal="right"/>
      <protection locked="0"/>
    </xf>
    <xf numFmtId="4" fontId="6" fillId="36" borderId="13" xfId="49" applyFont="1" applyFill="1" applyBorder="1" applyAlignment="1" applyProtection="1">
      <alignment horizontal="right"/>
      <protection locked="0"/>
    </xf>
    <xf numFmtId="165" fontId="7" fillId="36" borderId="13" xfId="49" applyNumberFormat="1" applyFont="1" applyFill="1" applyBorder="1" applyAlignment="1" applyProtection="1">
      <alignment horizontal="right"/>
      <protection locked="0"/>
    </xf>
    <xf numFmtId="165" fontId="6" fillId="0" borderId="7" xfId="49" applyNumberFormat="1" applyFont="1" applyFill="1" applyBorder="1" applyAlignment="1">
      <alignment horizontal="right"/>
      <protection/>
    </xf>
    <xf numFmtId="165" fontId="6" fillId="0" borderId="13" xfId="49" applyNumberFormat="1" applyFont="1" applyFill="1" applyBorder="1" applyAlignment="1">
      <alignment horizontal="right"/>
      <protection/>
    </xf>
    <xf numFmtId="0" fontId="3" fillId="35" borderId="7" xfId="0" applyFont="1" applyFill="1" applyBorder="1" applyAlignment="1">
      <alignment wrapText="1"/>
    </xf>
    <xf numFmtId="0" fontId="4" fillId="35" borderId="19" xfId="0" applyFont="1" applyFill="1" applyBorder="1" applyAlignment="1">
      <alignment wrapText="1"/>
    </xf>
    <xf numFmtId="49" fontId="4" fillId="35" borderId="20" xfId="0" applyNumberFormat="1" applyFont="1" applyFill="1" applyBorder="1" applyAlignment="1">
      <alignment horizontal="center"/>
    </xf>
    <xf numFmtId="49" fontId="4" fillId="36" borderId="12" xfId="0" applyNumberFormat="1" applyFont="1" applyFill="1" applyBorder="1" applyAlignment="1">
      <alignment horizontal="center"/>
    </xf>
    <xf numFmtId="49" fontId="4" fillId="35" borderId="12" xfId="0" applyNumberFormat="1" applyFont="1" applyFill="1" applyBorder="1" applyAlignment="1">
      <alignment horizontal="center"/>
    </xf>
    <xf numFmtId="0" fontId="3" fillId="0" borderId="21" xfId="48" applyFont="1" applyFill="1" applyBorder="1">
      <alignment horizontal="center" vertical="center" wrapText="1"/>
      <protection/>
    </xf>
    <xf numFmtId="49" fontId="4" fillId="35" borderId="14" xfId="0" applyNumberFormat="1" applyFont="1" applyFill="1" applyBorder="1" applyAlignment="1">
      <alignment horizontal="center"/>
    </xf>
    <xf numFmtId="0" fontId="3" fillId="35" borderId="15" xfId="0" applyFont="1" applyFill="1" applyBorder="1" applyAlignment="1">
      <alignment wrapText="1"/>
    </xf>
    <xf numFmtId="0" fontId="4" fillId="35" borderId="16" xfId="0" applyFont="1" applyFill="1" applyBorder="1" applyAlignment="1">
      <alignment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65" fontId="7" fillId="35" borderId="22" xfId="60" applyNumberFormat="1" applyFont="1" applyFill="1" applyBorder="1" applyAlignment="1">
      <alignment/>
    </xf>
    <xf numFmtId="165" fontId="7" fillId="35" borderId="17" xfId="60" applyNumberFormat="1" applyFont="1" applyFill="1" applyBorder="1" applyAlignment="1">
      <alignment/>
    </xf>
    <xf numFmtId="165" fontId="7" fillId="35" borderId="23" xfId="60" applyNumberFormat="1" applyFont="1" applyFill="1" applyBorder="1" applyAlignment="1">
      <alignment/>
    </xf>
    <xf numFmtId="165" fontId="6" fillId="0" borderId="24" xfId="60" applyNumberFormat="1" applyFont="1" applyBorder="1" applyAlignment="1">
      <alignment/>
    </xf>
    <xf numFmtId="165" fontId="6" fillId="0" borderId="7" xfId="60" applyNumberFormat="1" applyFont="1" applyBorder="1" applyAlignment="1">
      <alignment/>
    </xf>
    <xf numFmtId="165" fontId="6" fillId="0" borderId="13" xfId="60" applyNumberFormat="1" applyFont="1" applyBorder="1" applyAlignment="1">
      <alignment/>
    </xf>
    <xf numFmtId="165" fontId="6" fillId="0" borderId="7" xfId="60" applyNumberFormat="1" applyFont="1" applyBorder="1" applyAlignment="1" applyProtection="1">
      <alignment/>
      <protection/>
    </xf>
    <xf numFmtId="165" fontId="7" fillId="35" borderId="24" xfId="60" applyNumberFormat="1" applyFont="1" applyFill="1" applyBorder="1" applyAlignment="1">
      <alignment/>
    </xf>
    <xf numFmtId="165" fontId="7" fillId="35" borderId="7" xfId="60" applyNumberFormat="1" applyFont="1" applyFill="1" applyBorder="1" applyAlignment="1" applyProtection="1">
      <alignment/>
      <protection locked="0"/>
    </xf>
    <xf numFmtId="165" fontId="7" fillId="35" borderId="13" xfId="60" applyNumberFormat="1" applyFont="1" applyFill="1" applyBorder="1" applyAlignment="1" applyProtection="1">
      <alignment/>
      <protection locked="0"/>
    </xf>
    <xf numFmtId="2" fontId="6" fillId="0" borderId="24" xfId="60" applyNumberFormat="1" applyFont="1" applyBorder="1" applyAlignment="1">
      <alignment/>
    </xf>
    <xf numFmtId="2" fontId="6" fillId="0" borderId="7" xfId="60" applyNumberFormat="1" applyFont="1" applyBorder="1" applyAlignment="1">
      <alignment/>
    </xf>
    <xf numFmtId="2" fontId="6" fillId="0" borderId="13" xfId="60" applyNumberFormat="1" applyFont="1" applyBorder="1" applyAlignment="1">
      <alignment/>
    </xf>
    <xf numFmtId="165" fontId="7" fillId="35" borderId="25" xfId="60" applyNumberFormat="1" applyFont="1" applyFill="1" applyBorder="1" applyAlignment="1">
      <alignment/>
    </xf>
    <xf numFmtId="165" fontId="7" fillId="35" borderId="15" xfId="60" applyNumberFormat="1" applyFont="1" applyFill="1" applyBorder="1" applyAlignment="1">
      <alignment/>
    </xf>
    <xf numFmtId="165" fontId="7" fillId="35" borderId="21" xfId="60" applyNumberFormat="1" applyFont="1" applyFill="1" applyBorder="1" applyAlignment="1">
      <alignment/>
    </xf>
    <xf numFmtId="165" fontId="43" fillId="0" borderId="0" xfId="0" applyNumberFormat="1" applyFont="1" applyAlignment="1">
      <alignment/>
    </xf>
    <xf numFmtId="0" fontId="3" fillId="0" borderId="26" xfId="48" applyFont="1" applyFill="1" applyBorder="1" applyAlignment="1">
      <alignment horizontal="center" vertical="center" wrapText="1"/>
      <protection/>
    </xf>
    <xf numFmtId="0" fontId="3" fillId="0" borderId="27" xfId="48" applyFont="1" applyFill="1" applyBorder="1" applyAlignment="1">
      <alignment horizontal="center" vertical="center" wrapText="1"/>
      <protection/>
    </xf>
    <xf numFmtId="0" fontId="3" fillId="0" borderId="28" xfId="48" applyFont="1" applyFill="1" applyBorder="1" applyAlignment="1">
      <alignment horizontal="center" vertical="center" wrapText="1"/>
      <protection/>
    </xf>
    <xf numFmtId="0" fontId="3" fillId="0" borderId="6" xfId="48" applyFont="1" applyFill="1" applyBorder="1" applyAlignment="1">
      <alignment horizontal="center" vertical="center" wrapText="1"/>
      <protection/>
    </xf>
    <xf numFmtId="0" fontId="3" fillId="0" borderId="20" xfId="48" applyFont="1" applyFill="1" applyBorder="1" applyAlignment="1">
      <alignment horizontal="center" vertical="center" wrapText="1"/>
      <protection/>
    </xf>
    <xf numFmtId="0" fontId="3" fillId="0" borderId="29" xfId="48" applyFont="1" applyFill="1" applyBorder="1" applyAlignment="1">
      <alignment horizontal="center" vertical="center" wrapText="1"/>
      <protection/>
    </xf>
    <xf numFmtId="0" fontId="3" fillId="0" borderId="17" xfId="48" applyFont="1" applyFill="1" applyBorder="1" applyAlignment="1">
      <alignment horizontal="center" vertical="center" wrapText="1"/>
      <protection/>
    </xf>
    <xf numFmtId="0" fontId="3" fillId="0" borderId="30" xfId="48" applyFont="1" applyFill="1" applyBorder="1" applyAlignment="1">
      <alignment horizontal="center" vertical="center" wrapText="1"/>
      <protection/>
    </xf>
    <xf numFmtId="0" fontId="3" fillId="0" borderId="23" xfId="48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Значение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ормула" xfId="62"/>
    <cellStyle name="Хороший" xfId="63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"/>
  <sheetViews>
    <sheetView tabSelected="1" zoomScale="86" zoomScaleNormal="86" zoomScalePageLayoutView="0" workbookViewId="0" topLeftCell="A1">
      <pane xSplit="3" topLeftCell="N1" activePane="topRight" state="frozen"/>
      <selection pane="topLeft" activeCell="A1" sqref="A1"/>
      <selection pane="topRight" activeCell="Y26" sqref="Y26"/>
    </sheetView>
  </sheetViews>
  <sheetFormatPr defaultColWidth="9.140625" defaultRowHeight="15"/>
  <cols>
    <col min="1" max="1" width="5.28125" style="35" customWidth="1"/>
    <col min="2" max="2" width="35.421875" style="35" customWidth="1"/>
    <col min="3" max="3" width="9.140625" style="35" customWidth="1"/>
    <col min="4" max="23" width="11.28125" style="35" customWidth="1"/>
    <col min="24" max="24" width="10.57421875" style="35" customWidth="1"/>
    <col min="25" max="25" width="10.8515625" style="35" customWidth="1"/>
    <col min="26" max="26" width="11.00390625" style="35" customWidth="1"/>
    <col min="27" max="27" width="10.28125" style="35" customWidth="1"/>
    <col min="28" max="28" width="10.140625" style="35" customWidth="1"/>
    <col min="29" max="16384" width="9.140625" style="35" customWidth="1"/>
  </cols>
  <sheetData>
    <row r="1" s="34" customFormat="1" ht="43.5" customHeight="1">
      <c r="B1" s="34" t="s">
        <v>23</v>
      </c>
    </row>
    <row r="2" ht="15.75" thickBot="1"/>
    <row r="3" spans="1:28" ht="15.75" customHeight="1">
      <c r="A3" s="56"/>
      <c r="B3" s="58" t="s">
        <v>0</v>
      </c>
      <c r="C3" s="60"/>
      <c r="D3" s="53" t="s">
        <v>24</v>
      </c>
      <c r="E3" s="54"/>
      <c r="F3" s="54"/>
      <c r="G3" s="54"/>
      <c r="H3" s="55"/>
      <c r="I3" s="53" t="s">
        <v>25</v>
      </c>
      <c r="J3" s="54"/>
      <c r="K3" s="54"/>
      <c r="L3" s="54"/>
      <c r="M3" s="55"/>
      <c r="N3" s="53" t="s">
        <v>26</v>
      </c>
      <c r="O3" s="54"/>
      <c r="P3" s="54"/>
      <c r="Q3" s="54"/>
      <c r="R3" s="55"/>
      <c r="S3" s="53" t="s">
        <v>27</v>
      </c>
      <c r="T3" s="54"/>
      <c r="U3" s="54"/>
      <c r="V3" s="54"/>
      <c r="W3" s="55"/>
      <c r="X3" s="53" t="s">
        <v>28</v>
      </c>
      <c r="Y3" s="54"/>
      <c r="Z3" s="54"/>
      <c r="AA3" s="54"/>
      <c r="AB3" s="55"/>
    </row>
    <row r="4" spans="1:28" ht="15">
      <c r="A4" s="57"/>
      <c r="B4" s="59"/>
      <c r="C4" s="61"/>
      <c r="D4" s="1" t="s">
        <v>1</v>
      </c>
      <c r="E4" s="2" t="s">
        <v>2</v>
      </c>
      <c r="F4" s="2" t="s">
        <v>3</v>
      </c>
      <c r="G4" s="2" t="s">
        <v>4</v>
      </c>
      <c r="H4" s="3" t="s">
        <v>5</v>
      </c>
      <c r="I4" s="1" t="s">
        <v>1</v>
      </c>
      <c r="J4" s="2" t="s">
        <v>2</v>
      </c>
      <c r="K4" s="2" t="s">
        <v>3</v>
      </c>
      <c r="L4" s="2" t="s">
        <v>4</v>
      </c>
      <c r="M4" s="3" t="s">
        <v>5</v>
      </c>
      <c r="N4" s="1" t="s">
        <v>1</v>
      </c>
      <c r="O4" s="2" t="s">
        <v>2</v>
      </c>
      <c r="P4" s="2" t="s">
        <v>3</v>
      </c>
      <c r="Q4" s="2" t="s">
        <v>4</v>
      </c>
      <c r="R4" s="3" t="s">
        <v>5</v>
      </c>
      <c r="S4" s="4" t="s">
        <v>1</v>
      </c>
      <c r="T4" s="5" t="s">
        <v>2</v>
      </c>
      <c r="U4" s="5" t="s">
        <v>3</v>
      </c>
      <c r="V4" s="5" t="s">
        <v>4</v>
      </c>
      <c r="W4" s="6" t="s">
        <v>5</v>
      </c>
      <c r="X4" s="4" t="s">
        <v>1</v>
      </c>
      <c r="Y4" s="5" t="s">
        <v>2</v>
      </c>
      <c r="Z4" s="5" t="s">
        <v>3</v>
      </c>
      <c r="AA4" s="5" t="s">
        <v>4</v>
      </c>
      <c r="AB4" s="6" t="s">
        <v>5</v>
      </c>
    </row>
    <row r="5" spans="1:28" ht="15.75" thickBot="1">
      <c r="A5" s="7">
        <v>1</v>
      </c>
      <c r="B5" s="8">
        <v>2</v>
      </c>
      <c r="C5" s="9">
        <v>3</v>
      </c>
      <c r="D5" s="7">
        <f>C5+1</f>
        <v>4</v>
      </c>
      <c r="E5" s="10">
        <f>D5+1</f>
        <v>5</v>
      </c>
      <c r="F5" s="10">
        <f>E5+1</f>
        <v>6</v>
      </c>
      <c r="G5" s="10">
        <f>F5+1</f>
        <v>7</v>
      </c>
      <c r="H5" s="10">
        <f>G5+1</f>
        <v>8</v>
      </c>
      <c r="I5" s="7">
        <f>H5+1</f>
        <v>9</v>
      </c>
      <c r="J5" s="10">
        <f>I5+1</f>
        <v>10</v>
      </c>
      <c r="K5" s="10">
        <f>J5+1</f>
        <v>11</v>
      </c>
      <c r="L5" s="10">
        <f>K5+1</f>
        <v>12</v>
      </c>
      <c r="M5" s="10">
        <f>L5+1</f>
        <v>13</v>
      </c>
      <c r="N5" s="7">
        <f>M5+1</f>
        <v>14</v>
      </c>
      <c r="O5" s="10">
        <f>N5+1</f>
        <v>15</v>
      </c>
      <c r="P5" s="10">
        <f>O5+1</f>
        <v>16</v>
      </c>
      <c r="Q5" s="10">
        <f>P5+1</f>
        <v>17</v>
      </c>
      <c r="R5" s="10">
        <f>Q5+1</f>
        <v>18</v>
      </c>
      <c r="S5" s="7">
        <f>R5+1</f>
        <v>19</v>
      </c>
      <c r="T5" s="10">
        <f>S5+1</f>
        <v>20</v>
      </c>
      <c r="U5" s="10">
        <f>T5+1</f>
        <v>21</v>
      </c>
      <c r="V5" s="10">
        <f>U5+1</f>
        <v>22</v>
      </c>
      <c r="W5" s="30">
        <f>V5+1</f>
        <v>23</v>
      </c>
      <c r="X5" s="7">
        <f>W5+1</f>
        <v>24</v>
      </c>
      <c r="Y5" s="10">
        <f>X5+1</f>
        <v>25</v>
      </c>
      <c r="Z5" s="10">
        <f>Y5+1</f>
        <v>26</v>
      </c>
      <c r="AA5" s="10">
        <f>Z5+1</f>
        <v>27</v>
      </c>
      <c r="AB5" s="30">
        <f>AA5+1</f>
        <v>28</v>
      </c>
    </row>
    <row r="6" spans="1:28" ht="15">
      <c r="A6" s="27">
        <v>1</v>
      </c>
      <c r="B6" s="11" t="s">
        <v>6</v>
      </c>
      <c r="C6" s="12" t="s">
        <v>7</v>
      </c>
      <c r="D6" s="36">
        <f aca="true" t="shared" si="0" ref="D6:W6">D7+D12+D13+D14</f>
        <v>12366.718999999997</v>
      </c>
      <c r="E6" s="37">
        <f t="shared" si="0"/>
        <v>12050.336</v>
      </c>
      <c r="F6" s="37">
        <f t="shared" si="0"/>
        <v>857.2529999999999</v>
      </c>
      <c r="G6" s="37">
        <f t="shared" si="0"/>
        <v>2114.299999999999</v>
      </c>
      <c r="H6" s="38">
        <f t="shared" si="0"/>
        <v>1091.3299999999988</v>
      </c>
      <c r="I6" s="36">
        <f t="shared" si="0"/>
        <v>11907.014000000001</v>
      </c>
      <c r="J6" s="37">
        <f t="shared" si="0"/>
        <v>11602.992</v>
      </c>
      <c r="K6" s="37">
        <f t="shared" si="0"/>
        <v>817.8040000000001</v>
      </c>
      <c r="L6" s="37">
        <f t="shared" si="0"/>
        <v>2170.116734000002</v>
      </c>
      <c r="M6" s="38">
        <f t="shared" si="0"/>
        <v>1176.623033000002</v>
      </c>
      <c r="N6" s="36">
        <f t="shared" si="0"/>
        <v>11721.158926986001</v>
      </c>
      <c r="O6" s="37">
        <f t="shared" si="0"/>
        <v>11469.250623</v>
      </c>
      <c r="P6" s="37">
        <f t="shared" si="0"/>
        <v>656.182624986</v>
      </c>
      <c r="Q6" s="37">
        <f t="shared" si="0"/>
        <v>2132.774084</v>
      </c>
      <c r="R6" s="38">
        <f t="shared" si="0"/>
        <v>1160.97742</v>
      </c>
      <c r="S6" s="36">
        <f t="shared" si="0"/>
        <v>11312.522980999998</v>
      </c>
      <c r="T6" s="37">
        <f t="shared" si="0"/>
        <v>11049.686966</v>
      </c>
      <c r="U6" s="37">
        <f t="shared" si="0"/>
        <v>634.850039</v>
      </c>
      <c r="V6" s="37">
        <f t="shared" si="0"/>
        <v>2067.704799</v>
      </c>
      <c r="W6" s="38">
        <f t="shared" si="0"/>
        <v>1120.2848769999998</v>
      </c>
      <c r="X6" s="36">
        <f>X7+X12+X13+X14</f>
        <v>11304.6586</v>
      </c>
      <c r="Y6" s="37">
        <f>Y7+Y12+Y13+Y14</f>
        <v>10877.002600000002</v>
      </c>
      <c r="Z6" s="37">
        <f>Z7+Z12+Z13+Z14</f>
        <v>1030.226</v>
      </c>
      <c r="AA6" s="37">
        <f>AA7+AA12+AA13+AA14</f>
        <v>1668.9096000000036</v>
      </c>
      <c r="AB6" s="38">
        <f>AB7+AB12+AB13+AB14</f>
        <v>642.5086000000034</v>
      </c>
    </row>
    <row r="7" spans="1:28" ht="15">
      <c r="A7" s="28" t="s">
        <v>8</v>
      </c>
      <c r="B7" s="13" t="s">
        <v>9</v>
      </c>
      <c r="C7" s="14" t="s">
        <v>7</v>
      </c>
      <c r="D7" s="39"/>
      <c r="E7" s="40">
        <v>0</v>
      </c>
      <c r="F7" s="40">
        <f>F9</f>
        <v>676.483</v>
      </c>
      <c r="G7" s="40">
        <f>SUM(G9:G10)</f>
        <v>1978.4259999999988</v>
      </c>
      <c r="H7" s="41">
        <f>SUM(H10:H11)</f>
        <v>1091.5909999999988</v>
      </c>
      <c r="I7" s="39"/>
      <c r="J7" s="40">
        <v>0</v>
      </c>
      <c r="K7" s="40">
        <f>K9</f>
        <v>671.681</v>
      </c>
      <c r="L7" s="40">
        <f>SUM(L9:L10)</f>
        <v>2011.9237340000018</v>
      </c>
      <c r="M7" s="41">
        <f>SUM(M10:M11)</f>
        <v>1176.917033000002</v>
      </c>
      <c r="N7" s="39"/>
      <c r="O7" s="40">
        <v>0</v>
      </c>
      <c r="P7" s="40">
        <f>P9</f>
        <v>513.919809</v>
      </c>
      <c r="Q7" s="40">
        <f>SUM(Q9:Q10)</f>
        <v>2023.213076</v>
      </c>
      <c r="R7" s="41">
        <f>SUM(R10:R11)</f>
        <v>1160.89294</v>
      </c>
      <c r="S7" s="39"/>
      <c r="T7" s="40">
        <v>0</v>
      </c>
      <c r="U7" s="40">
        <f>U9</f>
        <v>477.561006</v>
      </c>
      <c r="V7" s="40">
        <f>SUM(V9:V10)</f>
        <v>1962.061483</v>
      </c>
      <c r="W7" s="41">
        <f>SUM(W10:W11)</f>
        <v>1120.381211</v>
      </c>
      <c r="X7" s="39"/>
      <c r="Y7" s="40">
        <v>0</v>
      </c>
      <c r="Z7" s="40">
        <f>Z9</f>
        <v>690.5</v>
      </c>
      <c r="AA7" s="40">
        <f>SUM(AA9:AA10)</f>
        <v>1580.1196000000036</v>
      </c>
      <c r="AB7" s="41">
        <f>SUM(AB10:AB11)</f>
        <v>643.3686000000034</v>
      </c>
    </row>
    <row r="8" spans="1:28" ht="15">
      <c r="A8" s="28"/>
      <c r="B8" s="13" t="s">
        <v>10</v>
      </c>
      <c r="C8" s="14"/>
      <c r="D8" s="39"/>
      <c r="E8" s="40"/>
      <c r="F8" s="40"/>
      <c r="G8" s="40"/>
      <c r="H8" s="41"/>
      <c r="I8" s="39"/>
      <c r="J8" s="40"/>
      <c r="K8" s="40"/>
      <c r="L8" s="40"/>
      <c r="M8" s="41"/>
      <c r="N8" s="39"/>
      <c r="O8" s="40"/>
      <c r="P8" s="40"/>
      <c r="Q8" s="40"/>
      <c r="R8" s="41"/>
      <c r="S8" s="39"/>
      <c r="T8" s="40"/>
      <c r="U8" s="40"/>
      <c r="V8" s="40"/>
      <c r="W8" s="41"/>
      <c r="X8" s="39"/>
      <c r="Y8" s="40"/>
      <c r="Z8" s="40"/>
      <c r="AA8" s="40"/>
      <c r="AB8" s="41"/>
    </row>
    <row r="9" spans="1:28" ht="15">
      <c r="A9" s="28"/>
      <c r="B9" s="13" t="s">
        <v>2</v>
      </c>
      <c r="C9" s="14" t="s">
        <v>7</v>
      </c>
      <c r="D9" s="39"/>
      <c r="E9" s="42"/>
      <c r="F9" s="15">
        <v>676.483</v>
      </c>
      <c r="G9" s="16">
        <v>1526.627999999999</v>
      </c>
      <c r="H9" s="17"/>
      <c r="I9" s="39"/>
      <c r="J9" s="42"/>
      <c r="K9" s="16">
        <v>671.681</v>
      </c>
      <c r="L9" s="16">
        <v>1540.0767340000016</v>
      </c>
      <c r="M9" s="17"/>
      <c r="N9" s="39"/>
      <c r="O9" s="16">
        <v>0</v>
      </c>
      <c r="P9" s="18">
        <v>513.919809</v>
      </c>
      <c r="Q9" s="19">
        <v>1557.886158</v>
      </c>
      <c r="R9" s="20">
        <v>0</v>
      </c>
      <c r="S9" s="39"/>
      <c r="T9" s="42">
        <v>0</v>
      </c>
      <c r="U9" s="16">
        <v>477.561006</v>
      </c>
      <c r="V9" s="16">
        <v>1518.4345159999998</v>
      </c>
      <c r="W9" s="17">
        <v>0</v>
      </c>
      <c r="X9" s="39"/>
      <c r="Y9" s="42"/>
      <c r="Z9" s="16">
        <v>690.5</v>
      </c>
      <c r="AA9" s="16">
        <v>859.7886000000035</v>
      </c>
      <c r="AB9" s="17"/>
    </row>
    <row r="10" spans="1:28" ht="15">
      <c r="A10" s="28"/>
      <c r="B10" s="13" t="s">
        <v>3</v>
      </c>
      <c r="C10" s="14" t="s">
        <v>7</v>
      </c>
      <c r="D10" s="39"/>
      <c r="E10" s="42"/>
      <c r="F10" s="16"/>
      <c r="G10" s="16">
        <v>451.79799999999983</v>
      </c>
      <c r="H10" s="21">
        <v>5.084</v>
      </c>
      <c r="I10" s="39"/>
      <c r="J10" s="42"/>
      <c r="K10" s="16"/>
      <c r="L10" s="16">
        <v>471.84700000000015</v>
      </c>
      <c r="M10" s="17">
        <v>5.146</v>
      </c>
      <c r="N10" s="39"/>
      <c r="O10" s="16">
        <v>0</v>
      </c>
      <c r="P10" s="18">
        <v>0</v>
      </c>
      <c r="Q10" s="19">
        <v>465.3269180000001</v>
      </c>
      <c r="R10" s="20">
        <v>5.6964120000000005</v>
      </c>
      <c r="S10" s="39"/>
      <c r="T10" s="42">
        <v>0</v>
      </c>
      <c r="U10" s="16">
        <v>0</v>
      </c>
      <c r="V10" s="16">
        <v>443.62696700000004</v>
      </c>
      <c r="W10" s="17">
        <v>5.730038</v>
      </c>
      <c r="X10" s="39"/>
      <c r="Y10" s="42"/>
      <c r="Z10" s="16"/>
      <c r="AA10" s="16">
        <v>720.3310000000001</v>
      </c>
      <c r="AB10" s="17">
        <v>4.3</v>
      </c>
    </row>
    <row r="11" spans="1:28" ht="15">
      <c r="A11" s="28"/>
      <c r="B11" s="13" t="s">
        <v>4</v>
      </c>
      <c r="C11" s="14" t="s">
        <v>7</v>
      </c>
      <c r="D11" s="39"/>
      <c r="E11" s="42"/>
      <c r="F11" s="16"/>
      <c r="G11" s="16"/>
      <c r="H11" s="17">
        <v>1086.5069999999987</v>
      </c>
      <c r="I11" s="39"/>
      <c r="J11" s="42"/>
      <c r="K11" s="16"/>
      <c r="L11" s="16"/>
      <c r="M11" s="17">
        <v>1171.771033000002</v>
      </c>
      <c r="N11" s="39"/>
      <c r="O11" s="16">
        <v>0</v>
      </c>
      <c r="P11" s="18">
        <v>0</v>
      </c>
      <c r="Q11" s="18">
        <v>0</v>
      </c>
      <c r="R11" s="22">
        <v>1155.196528</v>
      </c>
      <c r="S11" s="39"/>
      <c r="T11" s="42">
        <v>0</v>
      </c>
      <c r="U11" s="16">
        <v>0</v>
      </c>
      <c r="V11" s="16">
        <v>0</v>
      </c>
      <c r="W11" s="17">
        <v>1114.651173</v>
      </c>
      <c r="X11" s="39"/>
      <c r="Y11" s="42"/>
      <c r="Z11" s="16"/>
      <c r="AA11" s="16"/>
      <c r="AB11" s="17">
        <v>639.0686000000035</v>
      </c>
    </row>
    <row r="12" spans="1:28" ht="15">
      <c r="A12" s="28" t="s">
        <v>11</v>
      </c>
      <c r="B12" s="13" t="s">
        <v>12</v>
      </c>
      <c r="C12" s="14" t="s">
        <v>7</v>
      </c>
      <c r="D12" s="39">
        <f>SUM(E12:H12)</f>
        <v>2975.478</v>
      </c>
      <c r="E12" s="15">
        <v>2917.803</v>
      </c>
      <c r="F12" s="15">
        <v>57.675</v>
      </c>
      <c r="G12" s="15"/>
      <c r="H12" s="21"/>
      <c r="I12" s="39">
        <f>SUM(J12:M12)</f>
        <v>3048.308</v>
      </c>
      <c r="J12" s="23">
        <v>2991.774</v>
      </c>
      <c r="K12" s="23">
        <v>56.534</v>
      </c>
      <c r="L12" s="23"/>
      <c r="M12" s="24"/>
      <c r="N12" s="39">
        <f>SUM(O12:R12)</f>
        <v>3019.809424</v>
      </c>
      <c r="O12" s="23">
        <v>2964.655299</v>
      </c>
      <c r="P12" s="23">
        <v>55.15412500000001</v>
      </c>
      <c r="Q12" s="23">
        <v>0</v>
      </c>
      <c r="R12" s="24">
        <v>0</v>
      </c>
      <c r="S12" s="39">
        <f>SUM(T12:W12)</f>
        <v>2837.770631</v>
      </c>
      <c r="T12" s="23">
        <v>2783.822799</v>
      </c>
      <c r="U12" s="23">
        <v>53.94783200000001</v>
      </c>
      <c r="V12" s="23">
        <v>0</v>
      </c>
      <c r="W12" s="24">
        <v>0</v>
      </c>
      <c r="X12" s="39">
        <f>SUM(Y12:AB12)</f>
        <v>2903.342</v>
      </c>
      <c r="Y12" s="23">
        <v>2846.842</v>
      </c>
      <c r="Z12" s="23">
        <v>56.5</v>
      </c>
      <c r="AA12" s="23"/>
      <c r="AB12" s="24"/>
    </row>
    <row r="13" spans="1:28" ht="12.75" customHeight="1">
      <c r="A13" s="28" t="s">
        <v>13</v>
      </c>
      <c r="B13" s="13" t="s">
        <v>14</v>
      </c>
      <c r="C13" s="14" t="s">
        <v>7</v>
      </c>
      <c r="D13" s="39">
        <f>SUM(E13:H13)</f>
        <v>8605.743999999999</v>
      </c>
      <c r="E13" s="15">
        <v>8347.036</v>
      </c>
      <c r="F13" s="15">
        <v>123.095</v>
      </c>
      <c r="G13" s="15">
        <v>135.874</v>
      </c>
      <c r="H13" s="21">
        <v>-0.261</v>
      </c>
      <c r="I13" s="39">
        <f>SUM(J13:M13)</f>
        <v>8013.27</v>
      </c>
      <c r="J13" s="23">
        <v>7765.782</v>
      </c>
      <c r="K13" s="23">
        <v>89.589</v>
      </c>
      <c r="L13" s="23">
        <v>158.193</v>
      </c>
      <c r="M13" s="24">
        <v>-0.294</v>
      </c>
      <c r="N13" s="39">
        <f>SUM(O13:R13)</f>
        <v>8074.636627985999</v>
      </c>
      <c r="O13" s="23">
        <v>7877.882449</v>
      </c>
      <c r="P13" s="23">
        <v>87.10869098599997</v>
      </c>
      <c r="Q13" s="23">
        <v>109.56100799999999</v>
      </c>
      <c r="R13" s="24">
        <v>0.08448</v>
      </c>
      <c r="S13" s="39">
        <f>SUM(T13:W13)</f>
        <v>7923.560998999999</v>
      </c>
      <c r="T13" s="23">
        <v>7714.672815999999</v>
      </c>
      <c r="U13" s="23">
        <v>103.341201</v>
      </c>
      <c r="V13" s="23">
        <v>105.64331600000001</v>
      </c>
      <c r="W13" s="24">
        <v>-0.096334</v>
      </c>
      <c r="X13" s="39">
        <f>SUM(Y13:AB13)</f>
        <v>7574.9201</v>
      </c>
      <c r="Y13" s="23">
        <v>7203.7641</v>
      </c>
      <c r="Z13" s="23">
        <v>283.226</v>
      </c>
      <c r="AA13" s="23">
        <v>88.79</v>
      </c>
      <c r="AB13" s="24">
        <v>-0.86</v>
      </c>
    </row>
    <row r="14" spans="1:28" ht="14.25" customHeight="1">
      <c r="A14" s="28" t="s">
        <v>15</v>
      </c>
      <c r="B14" s="13" t="s">
        <v>16</v>
      </c>
      <c r="C14" s="14" t="s">
        <v>7</v>
      </c>
      <c r="D14" s="39">
        <f>SUM(E14:H14)</f>
        <v>785.497</v>
      </c>
      <c r="E14" s="15">
        <v>785.497</v>
      </c>
      <c r="F14" s="15"/>
      <c r="G14" s="15"/>
      <c r="H14" s="21"/>
      <c r="I14" s="39">
        <f>SUM(J14:M14)</f>
        <v>845.436</v>
      </c>
      <c r="J14" s="16">
        <v>845.436</v>
      </c>
      <c r="K14" s="16"/>
      <c r="L14" s="16"/>
      <c r="M14" s="17"/>
      <c r="N14" s="39">
        <f>SUM(O14:R14)</f>
        <v>626.7128750000002</v>
      </c>
      <c r="O14" s="18">
        <v>626.7128750000002</v>
      </c>
      <c r="P14" s="18">
        <v>0</v>
      </c>
      <c r="Q14" s="18">
        <v>0</v>
      </c>
      <c r="R14" s="20">
        <v>0</v>
      </c>
      <c r="S14" s="39">
        <f>SUM(T14:W14)</f>
        <v>551.1913509999999</v>
      </c>
      <c r="T14" s="16">
        <v>551.1913509999999</v>
      </c>
      <c r="U14" s="16">
        <v>0</v>
      </c>
      <c r="V14" s="16">
        <v>0</v>
      </c>
      <c r="W14" s="17">
        <v>0</v>
      </c>
      <c r="X14" s="39">
        <f>SUM(Y14:AB14)</f>
        <v>826.3965000000001</v>
      </c>
      <c r="Y14" s="16">
        <v>826.3965000000001</v>
      </c>
      <c r="Z14" s="16">
        <v>0</v>
      </c>
      <c r="AA14" s="16">
        <v>0</v>
      </c>
      <c r="AB14" s="17">
        <v>0</v>
      </c>
    </row>
    <row r="15" spans="1:28" ht="15">
      <c r="A15" s="29" t="s">
        <v>17</v>
      </c>
      <c r="B15" s="25" t="s">
        <v>18</v>
      </c>
      <c r="C15" s="26" t="s">
        <v>7</v>
      </c>
      <c r="D15" s="43">
        <f>SUM(E15:H15)</f>
        <v>870.6969999999999</v>
      </c>
      <c r="E15" s="44">
        <v>341.585</v>
      </c>
      <c r="F15" s="44">
        <v>30.392</v>
      </c>
      <c r="G15" s="44">
        <v>296.574</v>
      </c>
      <c r="H15" s="44">
        <v>202.146</v>
      </c>
      <c r="I15" s="43">
        <f>SUM(J15:M15)</f>
        <v>863.4879999999999</v>
      </c>
      <c r="J15" s="44">
        <v>324.096</v>
      </c>
      <c r="K15" s="44">
        <v>30.175</v>
      </c>
      <c r="L15" s="44">
        <v>295.751</v>
      </c>
      <c r="M15" s="44">
        <v>213.466</v>
      </c>
      <c r="N15" s="43">
        <f>SUM(O15:R15)</f>
        <v>849.720274786002</v>
      </c>
      <c r="O15" s="44">
        <v>323.79019000000176</v>
      </c>
      <c r="P15" s="44">
        <v>32.32289798599982</v>
      </c>
      <c r="Q15" s="44">
        <v>283.1454717000006</v>
      </c>
      <c r="R15" s="44">
        <v>210.4617150999999</v>
      </c>
      <c r="S15" s="43">
        <f>SUM(T15:W15)</f>
        <v>827.9102190000018</v>
      </c>
      <c r="T15" s="44">
        <v>279.72306700000166</v>
      </c>
      <c r="U15" s="44">
        <v>30.05787599999996</v>
      </c>
      <c r="V15" s="44">
        <v>281.57613700000013</v>
      </c>
      <c r="W15" s="45">
        <v>236.55313899999996</v>
      </c>
      <c r="X15" s="43">
        <f>SUM(Y15:AB15)</f>
        <v>819.5879999999997</v>
      </c>
      <c r="Y15" s="44">
        <v>323.2989999999998</v>
      </c>
      <c r="Z15" s="44">
        <v>34.97599999999999</v>
      </c>
      <c r="AA15" s="44">
        <v>276.504</v>
      </c>
      <c r="AB15" s="45">
        <v>184.809</v>
      </c>
    </row>
    <row r="16" spans="1:28" ht="15">
      <c r="A16" s="28"/>
      <c r="B16" s="13" t="s">
        <v>19</v>
      </c>
      <c r="C16" s="14" t="s">
        <v>20</v>
      </c>
      <c r="D16" s="46">
        <f aca="true" t="shared" si="1" ref="D16:W16">(D15/D6)*100</f>
        <v>7.0406467552145395</v>
      </c>
      <c r="E16" s="47">
        <f t="shared" si="1"/>
        <v>2.8346512495585183</v>
      </c>
      <c r="F16" s="47">
        <f t="shared" si="1"/>
        <v>3.5452777651405127</v>
      </c>
      <c r="G16" s="47">
        <f t="shared" si="1"/>
        <v>14.027053871257635</v>
      </c>
      <c r="H16" s="48">
        <f t="shared" si="1"/>
        <v>18.522903246497414</v>
      </c>
      <c r="I16" s="46">
        <f t="shared" si="1"/>
        <v>7.251927309399315</v>
      </c>
      <c r="J16" s="47">
        <f t="shared" si="1"/>
        <v>2.7932105787886434</v>
      </c>
      <c r="K16" s="47">
        <f t="shared" si="1"/>
        <v>3.689759404453879</v>
      </c>
      <c r="L16" s="47">
        <f t="shared" si="1"/>
        <v>13.62834521140556</v>
      </c>
      <c r="M16" s="48">
        <f t="shared" si="1"/>
        <v>18.142259161435238</v>
      </c>
      <c r="N16" s="46">
        <f t="shared" si="1"/>
        <v>7.249456133809974</v>
      </c>
      <c r="O16" s="47">
        <f t="shared" si="1"/>
        <v>2.8231154819364153</v>
      </c>
      <c r="P16" s="47">
        <f t="shared" si="1"/>
        <v>4.925899704627115</v>
      </c>
      <c r="Q16" s="47">
        <f t="shared" si="1"/>
        <v>13.275924244585887</v>
      </c>
      <c r="R16" s="48">
        <f t="shared" si="1"/>
        <v>18.127976606125547</v>
      </c>
      <c r="S16" s="46">
        <f t="shared" si="1"/>
        <v>7.3185285050074365</v>
      </c>
      <c r="T16" s="47">
        <f t="shared" si="1"/>
        <v>2.5315021851814663</v>
      </c>
      <c r="U16" s="47">
        <f t="shared" si="1"/>
        <v>4.734641908086889</v>
      </c>
      <c r="V16" s="47">
        <f t="shared" si="1"/>
        <v>13.617811262815573</v>
      </c>
      <c r="W16" s="48">
        <f t="shared" si="1"/>
        <v>21.11544517439737</v>
      </c>
      <c r="X16" s="46">
        <f>(X15/X6)*100</f>
        <v>7.250002224746528</v>
      </c>
      <c r="Y16" s="47">
        <f>(Y15/Y6)*100</f>
        <v>2.972317024177228</v>
      </c>
      <c r="Z16" s="47">
        <f>(Z15/Z6)*100</f>
        <v>3.3949832366878714</v>
      </c>
      <c r="AA16" s="47">
        <f>(AA15/AA6)*100</f>
        <v>16.567943524322672</v>
      </c>
      <c r="AB16" s="48">
        <f>(AB15/AB6)*100</f>
        <v>28.763661684839555</v>
      </c>
    </row>
    <row r="17" spans="1:28" ht="29.25" customHeight="1" thickBot="1">
      <c r="A17" s="31" t="s">
        <v>21</v>
      </c>
      <c r="B17" s="32" t="s">
        <v>22</v>
      </c>
      <c r="C17" s="33" t="s">
        <v>7</v>
      </c>
      <c r="D17" s="49">
        <f>SUM(E17:H17)</f>
        <v>11496.021999999999</v>
      </c>
      <c r="E17" s="50">
        <v>9505.640000000001</v>
      </c>
      <c r="F17" s="50">
        <v>369.97900000000004</v>
      </c>
      <c r="G17" s="50">
        <v>731.219</v>
      </c>
      <c r="H17" s="51">
        <v>889.1839999999988</v>
      </c>
      <c r="I17" s="49">
        <f>SUM(J17:M17)</f>
        <v>11043.526</v>
      </c>
      <c r="J17" s="50">
        <v>9067.138265999998</v>
      </c>
      <c r="K17" s="50">
        <v>310.63599999999997</v>
      </c>
      <c r="L17" s="50">
        <v>702.594701</v>
      </c>
      <c r="M17" s="51">
        <v>963.1570330000019</v>
      </c>
      <c r="N17" s="49">
        <f>SUM(O17:R17)</f>
        <v>10871.438652199999</v>
      </c>
      <c r="O17" s="50">
        <v>9073.654466</v>
      </c>
      <c r="P17" s="50">
        <v>152.83639700000003</v>
      </c>
      <c r="Q17" s="50">
        <v>694.4320842999996</v>
      </c>
      <c r="R17" s="51">
        <v>950.5157049000001</v>
      </c>
      <c r="S17" s="49">
        <f>SUM(T17:W17)</f>
        <v>10484.612762000002</v>
      </c>
      <c r="T17" s="50">
        <v>8773.968377000001</v>
      </c>
      <c r="U17" s="50">
        <v>155.43515799999997</v>
      </c>
      <c r="V17" s="50">
        <v>671.4774890000001</v>
      </c>
      <c r="W17" s="51">
        <v>883.731738</v>
      </c>
      <c r="X17" s="49">
        <f>SUM(Y17:AB17)</f>
        <v>10485.070600000003</v>
      </c>
      <c r="Y17" s="50">
        <f>Y6-Y15-Z9-AA9</f>
        <v>9003.414999999999</v>
      </c>
      <c r="Z17" s="50">
        <f>Z6-Z15-AA10-AB10</f>
        <v>270.61899999999997</v>
      </c>
      <c r="AA17" s="50">
        <f>AA6-AA15-AB11</f>
        <v>753.3370000000002</v>
      </c>
      <c r="AB17" s="51">
        <f>AB6-AB15</f>
        <v>457.69960000000344</v>
      </c>
    </row>
    <row r="19" spans="10:24" ht="15">
      <c r="J19" s="52"/>
      <c r="K19" s="52"/>
      <c r="L19" s="52"/>
      <c r="M19" s="52"/>
      <c r="O19" s="52"/>
      <c r="P19" s="52"/>
      <c r="Q19" s="52"/>
      <c r="R19" s="52"/>
      <c r="T19" s="52"/>
      <c r="U19" s="52"/>
      <c r="V19" s="52"/>
      <c r="W19" s="52"/>
      <c r="X19" s="52"/>
    </row>
    <row r="20" ht="15">
      <c r="X20" s="52"/>
    </row>
  </sheetData>
  <sheetProtection/>
  <protectedRanges>
    <protectedRange sqref="U12:W12 Z12:AB12" name="Диапазон1_1_1"/>
    <protectedRange sqref="T12 Y12" name="Диапазон1_1_1_2"/>
    <protectedRange sqref="T13:W13 Y13:AB13" name="Диапазон1_1_1_1"/>
    <protectedRange sqref="P12:R12" name="Диапазон1_1_1_3"/>
    <protectedRange sqref="O12" name="Диапазон1_1_1_2_1"/>
    <protectedRange sqref="O13:R13" name="Диапазон1_1_1_1_1"/>
  </protectedRanges>
  <mergeCells count="8">
    <mergeCell ref="X3:AB3"/>
    <mergeCell ref="I3:M3"/>
    <mergeCell ref="N3:R3"/>
    <mergeCell ref="S3:W3"/>
    <mergeCell ref="A3:A4"/>
    <mergeCell ref="B3:B4"/>
    <mergeCell ref="C3:C4"/>
    <mergeCell ref="D3:H3"/>
  </mergeCells>
  <conditionalFormatting sqref="A3:C3 E4:H17 D3:D16 J6:R16 A5:C17 B4:C4 I3:I16 N3 S3 T6:W16">
    <cfRule type="cellIs" priority="9" dxfId="9" operator="equal" stopIfTrue="1">
      <formula>0</formula>
    </cfRule>
  </conditionalFormatting>
  <conditionalFormatting sqref="J4:W5">
    <cfRule type="cellIs" priority="11" dxfId="9" operator="equal" stopIfTrue="1">
      <formula>0</formula>
    </cfRule>
  </conditionalFormatting>
  <conditionalFormatting sqref="J17:M17">
    <cfRule type="cellIs" priority="8" dxfId="9" operator="equal" stopIfTrue="1">
      <formula>0</formula>
    </cfRule>
  </conditionalFormatting>
  <conditionalFormatting sqref="O17:R17">
    <cfRule type="cellIs" priority="7" dxfId="9" operator="equal" stopIfTrue="1">
      <formula>0</formula>
    </cfRule>
  </conditionalFormatting>
  <conditionalFormatting sqref="T17:W17">
    <cfRule type="cellIs" priority="5" dxfId="9" operator="equal" stopIfTrue="1">
      <formula>0</formula>
    </cfRule>
  </conditionalFormatting>
  <conditionalFormatting sqref="X6:AB16">
    <cfRule type="cellIs" priority="3" dxfId="9" operator="equal" stopIfTrue="1">
      <formula>0</formula>
    </cfRule>
  </conditionalFormatting>
  <conditionalFormatting sqref="X4:AB5 X3">
    <cfRule type="cellIs" priority="4" dxfId="9" operator="equal" stopIfTrue="1">
      <formula>0</formula>
    </cfRule>
  </conditionalFormatting>
  <conditionalFormatting sqref="Y17:AB17">
    <cfRule type="cellIs" priority="2" dxfId="9" operator="equal" stopIfTrue="1">
      <formula>0</formula>
    </cfRule>
  </conditionalFormatting>
  <conditionalFormatting sqref="S6:S16">
    <cfRule type="cellIs" priority="1" dxfId="9" operator="equal" stopIfTrue="1">
      <formula>0</formula>
    </cfRule>
  </conditionalFormatting>
  <dataValidations count="1">
    <dataValidation type="decimal" allowBlank="1" showInputMessage="1" showErrorMessage="1" error="Ввведеное значение неверно" sqref="P9:R11 O12:R14 D9:M14 T9:W14 Y9:AB14">
      <formula1>-1000000000000000</formula1>
      <formula2>1000000000000000</formula2>
    </dataValidation>
  </dataValidations>
  <printOptions/>
  <pageMargins left="0.21" right="0.17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Бондарева Наталия Валентиновна</dc:creator>
  <cp:keywords/>
  <dc:description/>
  <cp:lastModifiedBy>SomovaEG</cp:lastModifiedBy>
  <cp:lastPrinted>2013-10-16T07:16:20Z</cp:lastPrinted>
  <dcterms:created xsi:type="dcterms:W3CDTF">2013-10-16T06:50:38Z</dcterms:created>
  <dcterms:modified xsi:type="dcterms:W3CDTF">2014-02-07T06:38:52Z</dcterms:modified>
  <cp:category/>
  <cp:version/>
  <cp:contentType/>
  <cp:contentStatus/>
</cp:coreProperties>
</file>